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0730" windowHeight="790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1" i="1" l="1"/>
  <c r="H89" i="1"/>
  <c r="H79" i="1"/>
  <c r="H80" i="1"/>
  <c r="H85" i="1" s="1"/>
  <c r="H78" i="1"/>
  <c r="H83" i="1" s="1"/>
  <c r="H53" i="1"/>
  <c r="H59" i="1" s="1"/>
  <c r="H57" i="1"/>
  <c r="H51" i="1"/>
  <c r="H48" i="1"/>
  <c r="H47" i="1"/>
  <c r="H46" i="1"/>
  <c r="I23" i="1"/>
  <c r="I26" i="1"/>
  <c r="I28" i="1" s="1"/>
  <c r="I29" i="1" s="1"/>
  <c r="I30" i="1" s="1"/>
  <c r="I24" i="1"/>
  <c r="H17" i="1"/>
  <c r="H16" i="1"/>
  <c r="I15" i="1"/>
  <c r="I14" i="1"/>
  <c r="I13" i="1"/>
  <c r="I11" i="1"/>
  <c r="I9" i="1"/>
  <c r="I8" i="1"/>
  <c r="I57" i="1" l="1"/>
  <c r="H32" i="1"/>
  <c r="H31" i="1"/>
</calcChain>
</file>

<file path=xl/sharedStrings.xml><?xml version="1.0" encoding="utf-8"?>
<sst xmlns="http://schemas.openxmlformats.org/spreadsheetml/2006/main" count="77" uniqueCount="53">
  <si>
    <t>Vellons</t>
  </si>
  <si>
    <t>Pep Boys</t>
  </si>
  <si>
    <t>The Lube Center</t>
  </si>
  <si>
    <t>Places</t>
  </si>
  <si>
    <t>Nello Tire</t>
  </si>
  <si>
    <t>Finks Garage</t>
  </si>
  <si>
    <t>Firestone</t>
  </si>
  <si>
    <t>Monro</t>
  </si>
  <si>
    <t>Goodyear</t>
  </si>
  <si>
    <t>Dickson Motors</t>
  </si>
  <si>
    <t xml:space="preserve">LJ Allen </t>
  </si>
  <si>
    <t>Highlands</t>
  </si>
  <si>
    <t>Jiffy Lube</t>
  </si>
  <si>
    <t>Anderson's</t>
  </si>
  <si>
    <t>Mugsy's</t>
  </si>
  <si>
    <t>Pilgrim's</t>
  </si>
  <si>
    <t>Price of PA Inspections</t>
  </si>
  <si>
    <t>Data Exploration # 4</t>
  </si>
  <si>
    <t>Question 1</t>
  </si>
  <si>
    <t>Question 2</t>
  </si>
  <si>
    <t>sample mean =</t>
  </si>
  <si>
    <t>sample standard deviation =</t>
  </si>
  <si>
    <t>confidence level =</t>
  </si>
  <si>
    <t>sample size, n =</t>
  </si>
  <si>
    <t>df =</t>
  </si>
  <si>
    <t>t value =</t>
  </si>
  <si>
    <t>margin of error =</t>
  </si>
  <si>
    <t>lower limit =</t>
  </si>
  <si>
    <t>upper limit =</t>
  </si>
  <si>
    <t>The 95 percent  confidence interval is between $58.21 and $71.12.</t>
  </si>
  <si>
    <t>The 95% confidence interval includes my guess of $68.67 where the middle of the data would be.</t>
  </si>
  <si>
    <t>Question 3</t>
  </si>
  <si>
    <t>The 90 percent  confidence interval is between $59.36 and $69.96.</t>
  </si>
  <si>
    <t>The 90% confidence interval includes my guess of $68.67 where the middle of the data would be.</t>
  </si>
  <si>
    <t>Question 4</t>
  </si>
  <si>
    <t>Step 1</t>
  </si>
  <si>
    <t>Step 2</t>
  </si>
  <si>
    <t>α = 0.05 level of significance</t>
  </si>
  <si>
    <t>Step 3</t>
  </si>
  <si>
    <t>sample size, n=</t>
  </si>
  <si>
    <t>s =</t>
  </si>
  <si>
    <t>hypothesized mean =</t>
  </si>
  <si>
    <t>test stat, t =</t>
  </si>
  <si>
    <t>Step 4</t>
  </si>
  <si>
    <t>Critical Value =</t>
  </si>
  <si>
    <t>p-value =</t>
  </si>
  <si>
    <t>Step 5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</si>
  <si>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 = $68.67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</si>
  <si>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 ≠ $68.67</t>
    </r>
  </si>
  <si>
    <t>Critical Values =</t>
  </si>
  <si>
    <t>Question 5</t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</si>
  <si>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 &lt; $68.67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</si>
  <si>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 ≥ $68.67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</si>
</sst>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"/>
    <numFmt numFmtId="165" formatCode="0.0000"/>
    <numFmt numFmtId="170" formatCode="&quot;$&quot;#,##0.0000000_);[Red]\(&quot;$&quot;#,##0.00000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8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9" fontId="0" fillId="0" borderId="0" xfId="0" applyNumberFormat="1"/>
    <xf numFmtId="0" fontId="0" fillId="0" borderId="4" xfId="0" applyBorder="1"/>
    <xf numFmtId="0" fontId="0" fillId="0" borderId="3" xfId="0" applyFill="1" applyBorder="1"/>
    <xf numFmtId="0" fontId="0" fillId="0" borderId="0" xfId="0" applyNumberFormat="1"/>
    <xf numFmtId="8" fontId="0" fillId="2" borderId="2" xfId="1" applyNumberFormat="1" applyFont="1" applyFill="1" applyBorder="1" applyAlignment="1">
      <alignment horizontal="center"/>
    </xf>
    <xf numFmtId="0" fontId="0" fillId="0" borderId="0" xfId="0" applyFill="1"/>
    <xf numFmtId="0" fontId="5" fillId="0" borderId="0" xfId="0" applyFont="1"/>
    <xf numFmtId="0" fontId="5" fillId="0" borderId="0" xfId="0" applyFont="1" applyAlignment="1">
      <alignment horizontal="right"/>
    </xf>
    <xf numFmtId="164" fontId="0" fillId="2" borderId="3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0" fontId="6" fillId="0" borderId="0" xfId="0" applyFont="1"/>
    <xf numFmtId="170" fontId="0" fillId="0" borderId="0" xfId="0" applyNumberForma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581024</xdr:colOff>
      <xdr:row>2</xdr:row>
      <xdr:rowOff>114301</xdr:rowOff>
    </xdr:from>
    <xdr:to>
      <xdr:col>13</xdr:col>
      <xdr:colOff>609599</xdr:colOff>
      <xdr:row>5</xdr:row>
      <xdr:rowOff>76201</xdr:rowOff>
    </xdr:to>
    <xdr:sp macro="" textlink="">
      <xdr:nvSpPr>
        <xdr:cNvPr id="2" name="TextBox 1"/>
        <xdr:cNvSpPr txBox="1"/>
      </xdr:nvSpPr>
      <xdr:spPr>
        <a:xfrm>
          <a:off x="4086224" y="495301"/>
          <a:ext cx="490537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My data set represents</a:t>
          </a:r>
          <a:r>
            <a:rPr lang="en-US" sz="1100" baseline="0"/>
            <a:t> a sample because it is just a few places in York that offer the service. The population would be all garages that offer inspection services.</a:t>
          </a:r>
          <a:endParaRPr lang="en-US" sz="1100"/>
        </a:p>
      </xdr:txBody>
    </xdr:sp>
    <xdr:clientData/>
  </xdr:twoCellAnchor>
  <xdr:twoCellAnchor>
    <xdr:from>
      <xdr:col>5</xdr:col>
      <xdr:colOff>609599</xdr:colOff>
      <xdr:row>60</xdr:row>
      <xdr:rowOff>190499</xdr:rowOff>
    </xdr:from>
    <xdr:to>
      <xdr:col>12</xdr:col>
      <xdr:colOff>342899</xdr:colOff>
      <xdr:row>66</xdr:row>
      <xdr:rowOff>85724</xdr:rowOff>
    </xdr:to>
    <xdr:sp macro="" textlink="">
      <xdr:nvSpPr>
        <xdr:cNvPr id="3" name="TextBox 2"/>
        <xdr:cNvSpPr txBox="1"/>
      </xdr:nvSpPr>
      <xdr:spPr>
        <a:xfrm>
          <a:off x="4114799" y="11772899"/>
          <a:ext cx="5400675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null hypothesis</a:t>
          </a:r>
          <a:r>
            <a:rPr lang="en-US" sz="1100" baseline="0"/>
            <a:t> that the population mean is  equal to  $68.67  is not rejected because the computed t of -1.332 lies in the area between -2.14 and 2.14. In addition, the two-tailed p-value of 0.2041 is greater than the 0.05 level of significance.  We conclude that the population mean  is not different from my guess of $68.67 in week 1.</a:t>
          </a:r>
        </a:p>
        <a:p>
          <a:endParaRPr lang="en-US" sz="1100"/>
        </a:p>
      </xdr:txBody>
    </xdr:sp>
    <xdr:clientData/>
  </xdr:twoCellAnchor>
  <xdr:twoCellAnchor>
    <xdr:from>
      <xdr:col>6</xdr:col>
      <xdr:colOff>0</xdr:colOff>
      <xdr:row>93</xdr:row>
      <xdr:rowOff>0</xdr:rowOff>
    </xdr:from>
    <xdr:to>
      <xdr:col>12</xdr:col>
      <xdr:colOff>342900</xdr:colOff>
      <xdr:row>98</xdr:row>
      <xdr:rowOff>85725</xdr:rowOff>
    </xdr:to>
    <xdr:sp macro="" textlink="">
      <xdr:nvSpPr>
        <xdr:cNvPr id="4" name="TextBox 3"/>
        <xdr:cNvSpPr txBox="1"/>
      </xdr:nvSpPr>
      <xdr:spPr>
        <a:xfrm>
          <a:off x="4114800" y="17964150"/>
          <a:ext cx="5400675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null hypothesis</a:t>
          </a:r>
          <a:r>
            <a:rPr lang="en-US" sz="1100" baseline="0"/>
            <a:t> that the population mean is  greater than or equal to  $68.67  is not rejected because the computed t of -1.332 is not less than the critical value of -1.76. In addition, the one-tailed p-value of 0.1021 is greater than the 0.05 level of significance.  We cannot conclude that the population mean  is less than my guess of $68.67 in week 1.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selection activeCell="C6" sqref="C6"/>
    </sheetView>
  </sheetViews>
  <sheetFormatPr defaultRowHeight="15" x14ac:dyDescent="0.25"/>
  <cols>
    <col min="1" max="1" width="16" customWidth="1"/>
    <col min="2" max="2" width="12.28515625" bestFit="1" customWidth="1"/>
    <col min="7" max="7" width="20.28515625" customWidth="1"/>
    <col min="8" max="8" width="19" customWidth="1"/>
  </cols>
  <sheetData>
    <row r="1" spans="1:9" ht="18.75" x14ac:dyDescent="0.3">
      <c r="A1" t="s">
        <v>3</v>
      </c>
      <c r="D1" t="s">
        <v>16</v>
      </c>
      <c r="G1" s="3" t="s">
        <v>17</v>
      </c>
    </row>
    <row r="2" spans="1:9" ht="15.75" x14ac:dyDescent="0.25">
      <c r="G2" s="18" t="s">
        <v>18</v>
      </c>
    </row>
    <row r="3" spans="1:9" x14ac:dyDescent="0.25">
      <c r="A3" t="s">
        <v>0</v>
      </c>
      <c r="D3" s="1">
        <v>42.4</v>
      </c>
    </row>
    <row r="4" spans="1:9" x14ac:dyDescent="0.25">
      <c r="A4" t="s">
        <v>9</v>
      </c>
      <c r="D4" s="1">
        <v>50.88</v>
      </c>
    </row>
    <row r="5" spans="1:9" x14ac:dyDescent="0.25">
      <c r="A5" t="s">
        <v>4</v>
      </c>
      <c r="D5" s="1">
        <v>50.95</v>
      </c>
    </row>
    <row r="6" spans="1:9" x14ac:dyDescent="0.25">
      <c r="A6" t="s">
        <v>14</v>
      </c>
      <c r="D6" s="1">
        <v>57.4</v>
      </c>
    </row>
    <row r="7" spans="1:9" ht="15.75" x14ac:dyDescent="0.25">
      <c r="A7" t="s">
        <v>1</v>
      </c>
      <c r="D7" s="1">
        <v>57.99</v>
      </c>
      <c r="G7" s="18" t="s">
        <v>19</v>
      </c>
    </row>
    <row r="8" spans="1:9" x14ac:dyDescent="0.25">
      <c r="A8" t="s">
        <v>8</v>
      </c>
      <c r="D8" s="1">
        <v>59.79</v>
      </c>
      <c r="G8" s="4" t="s">
        <v>20</v>
      </c>
      <c r="H8" s="5"/>
      <c r="I8" s="1">
        <f>AVERAGE($D$3:$D$17)</f>
        <v>64.660666666666685</v>
      </c>
    </row>
    <row r="9" spans="1:9" x14ac:dyDescent="0.25">
      <c r="A9" t="s">
        <v>15</v>
      </c>
      <c r="D9" s="1">
        <v>61.48</v>
      </c>
      <c r="G9" s="6" t="s">
        <v>21</v>
      </c>
      <c r="H9" s="6"/>
      <c r="I9" s="1">
        <f>_xlfn.STDEV.S($D$3:$D$17)</f>
        <v>11.656757369909988</v>
      </c>
    </row>
    <row r="10" spans="1:9" x14ac:dyDescent="0.25">
      <c r="A10" t="s">
        <v>10</v>
      </c>
      <c r="D10" s="1">
        <v>63.36</v>
      </c>
      <c r="G10" s="4" t="s">
        <v>22</v>
      </c>
      <c r="H10" s="5"/>
      <c r="I10" s="7">
        <v>0.95</v>
      </c>
    </row>
    <row r="11" spans="1:9" x14ac:dyDescent="0.25">
      <c r="A11" t="s">
        <v>7</v>
      </c>
      <c r="D11" s="1">
        <v>68.67</v>
      </c>
      <c r="G11" s="6" t="s">
        <v>23</v>
      </c>
      <c r="H11" s="6"/>
      <c r="I11" s="10">
        <f>COUNT($D$3:$D$17)</f>
        <v>15</v>
      </c>
    </row>
    <row r="12" spans="1:9" x14ac:dyDescent="0.25">
      <c r="A12" t="s">
        <v>6</v>
      </c>
      <c r="D12" s="1">
        <v>69.56</v>
      </c>
    </row>
    <row r="13" spans="1:9" x14ac:dyDescent="0.25">
      <c r="A13" t="s">
        <v>11</v>
      </c>
      <c r="D13" s="1">
        <v>73.09</v>
      </c>
      <c r="G13" s="6" t="s">
        <v>24</v>
      </c>
      <c r="I13">
        <f>I11-1</f>
        <v>14</v>
      </c>
    </row>
    <row r="14" spans="1:9" x14ac:dyDescent="0.25">
      <c r="A14" t="s">
        <v>5</v>
      </c>
      <c r="D14" s="1">
        <v>76.319999999999993</v>
      </c>
      <c r="G14" s="8" t="s">
        <v>25</v>
      </c>
      <c r="I14">
        <f>TINV(1-I10,I13)</f>
        <v>2.1447866879178035</v>
      </c>
    </row>
    <row r="15" spans="1:9" x14ac:dyDescent="0.25">
      <c r="A15" t="s">
        <v>13</v>
      </c>
      <c r="D15" s="1">
        <v>78.44</v>
      </c>
      <c r="G15" s="9" t="s">
        <v>26</v>
      </c>
      <c r="H15" s="6"/>
      <c r="I15" s="1">
        <f>I14*I9/SQRT(I11)</f>
        <v>6.4552970659563869</v>
      </c>
    </row>
    <row r="16" spans="1:9" x14ac:dyDescent="0.25">
      <c r="A16" t="s">
        <v>12</v>
      </c>
      <c r="D16" s="1">
        <v>78.95</v>
      </c>
      <c r="G16" s="6" t="s">
        <v>27</v>
      </c>
      <c r="H16" s="11">
        <f>I8-I15</f>
        <v>58.205369600710299</v>
      </c>
    </row>
    <row r="17" spans="1:9" x14ac:dyDescent="0.25">
      <c r="A17" t="s">
        <v>2</v>
      </c>
      <c r="D17" s="1">
        <v>80.63</v>
      </c>
      <c r="G17" s="6" t="s">
        <v>28</v>
      </c>
      <c r="H17" s="11">
        <f>I8+I15</f>
        <v>71.115963732623072</v>
      </c>
    </row>
    <row r="19" spans="1:9" x14ac:dyDescent="0.25">
      <c r="G19" t="s">
        <v>29</v>
      </c>
    </row>
    <row r="20" spans="1:9" x14ac:dyDescent="0.25">
      <c r="A20" s="12"/>
      <c r="B20" s="12"/>
      <c r="C20" s="12"/>
      <c r="G20" t="s">
        <v>30</v>
      </c>
    </row>
    <row r="21" spans="1:9" x14ac:dyDescent="0.25">
      <c r="A21" s="12"/>
      <c r="B21" s="19"/>
      <c r="C21" s="12"/>
    </row>
    <row r="22" spans="1:9" ht="15.75" x14ac:dyDescent="0.25">
      <c r="A22" s="12"/>
      <c r="B22" s="19"/>
      <c r="C22" s="12"/>
      <c r="G22" s="18" t="s">
        <v>31</v>
      </c>
    </row>
    <row r="23" spans="1:9" x14ac:dyDescent="0.25">
      <c r="G23" s="4" t="s">
        <v>20</v>
      </c>
      <c r="H23" s="5"/>
      <c r="I23" s="1">
        <f>AVERAGE($D$3:$D$17)</f>
        <v>64.660666666666685</v>
      </c>
    </row>
    <row r="24" spans="1:9" x14ac:dyDescent="0.25">
      <c r="G24" s="6" t="s">
        <v>21</v>
      </c>
      <c r="H24" s="6"/>
      <c r="I24" s="1">
        <f>_xlfn.STDEV.S($D$3:$D$17)</f>
        <v>11.656757369909988</v>
      </c>
    </row>
    <row r="25" spans="1:9" x14ac:dyDescent="0.25">
      <c r="G25" s="4" t="s">
        <v>22</v>
      </c>
      <c r="H25" s="5"/>
      <c r="I25" s="7">
        <v>0.9</v>
      </c>
    </row>
    <row r="26" spans="1:9" x14ac:dyDescent="0.25">
      <c r="G26" s="6" t="s">
        <v>23</v>
      </c>
      <c r="H26" s="6"/>
      <c r="I26" s="10">
        <f>COUNT($D$3:$D$17)</f>
        <v>15</v>
      </c>
    </row>
    <row r="28" spans="1:9" x14ac:dyDescent="0.25">
      <c r="G28" s="6" t="s">
        <v>24</v>
      </c>
      <c r="I28">
        <f>I26-1</f>
        <v>14</v>
      </c>
    </row>
    <row r="29" spans="1:9" x14ac:dyDescent="0.25">
      <c r="G29" s="8" t="s">
        <v>25</v>
      </c>
      <c r="I29">
        <f>TINV(1-I25,I28)</f>
        <v>1.761310135774893</v>
      </c>
    </row>
    <row r="30" spans="1:9" x14ac:dyDescent="0.25">
      <c r="G30" s="9" t="s">
        <v>26</v>
      </c>
      <c r="H30" s="6"/>
      <c r="I30" s="1">
        <f>I29*I24/SQRT(I26)</f>
        <v>5.3011239839169715</v>
      </c>
    </row>
    <row r="31" spans="1:9" x14ac:dyDescent="0.25">
      <c r="G31" s="6" t="s">
        <v>27</v>
      </c>
      <c r="H31" s="11">
        <f>I23-I30</f>
        <v>59.359542682749712</v>
      </c>
    </row>
    <row r="32" spans="1:9" x14ac:dyDescent="0.25">
      <c r="G32" s="6" t="s">
        <v>28</v>
      </c>
      <c r="H32" s="11">
        <f>I23+I30</f>
        <v>69.961790650583652</v>
      </c>
    </row>
    <row r="34" spans="7:10" x14ac:dyDescent="0.25">
      <c r="G34" t="s">
        <v>32</v>
      </c>
    </row>
    <row r="35" spans="7:10" x14ac:dyDescent="0.25">
      <c r="G35" t="s">
        <v>33</v>
      </c>
    </row>
    <row r="37" spans="7:10" ht="15.75" x14ac:dyDescent="0.25">
      <c r="G37" s="18" t="s">
        <v>34</v>
      </c>
    </row>
    <row r="38" spans="7:10" x14ac:dyDescent="0.25">
      <c r="G38" s="2" t="s">
        <v>35</v>
      </c>
      <c r="J38" s="12"/>
    </row>
    <row r="39" spans="7:10" ht="18" x14ac:dyDescent="0.35">
      <c r="G39" t="s">
        <v>47</v>
      </c>
      <c r="J39" s="12"/>
    </row>
    <row r="40" spans="7:10" ht="18" x14ac:dyDescent="0.35">
      <c r="G40" t="s">
        <v>48</v>
      </c>
      <c r="J40" s="12"/>
    </row>
    <row r="41" spans="7:10" x14ac:dyDescent="0.25">
      <c r="J41" s="12"/>
    </row>
    <row r="42" spans="7:10" x14ac:dyDescent="0.25">
      <c r="G42" s="2" t="s">
        <v>36</v>
      </c>
      <c r="J42" s="12"/>
    </row>
    <row r="43" spans="7:10" x14ac:dyDescent="0.25">
      <c r="G43" s="13" t="s">
        <v>37</v>
      </c>
      <c r="J43" s="12"/>
    </row>
    <row r="44" spans="7:10" x14ac:dyDescent="0.25">
      <c r="J44" s="12"/>
    </row>
    <row r="45" spans="7:10" x14ac:dyDescent="0.25">
      <c r="G45" s="2" t="s">
        <v>38</v>
      </c>
      <c r="J45" s="12"/>
    </row>
    <row r="46" spans="7:10" x14ac:dyDescent="0.25">
      <c r="G46" t="s">
        <v>39</v>
      </c>
      <c r="H46">
        <f>COUNT($D$3:$D$17)</f>
        <v>15</v>
      </c>
      <c r="J46" s="12"/>
    </row>
    <row r="47" spans="7:10" x14ac:dyDescent="0.25">
      <c r="G47" t="s">
        <v>20</v>
      </c>
      <c r="H47" s="1">
        <f>AVERAGE($D$3:$D$17)</f>
        <v>64.660666666666685</v>
      </c>
      <c r="J47" s="12"/>
    </row>
    <row r="48" spans="7:10" x14ac:dyDescent="0.25">
      <c r="G48" s="14" t="s">
        <v>40</v>
      </c>
      <c r="H48" s="1">
        <f>_xlfn.STDEV.S($D$3:$D$17)</f>
        <v>11.656757369909988</v>
      </c>
      <c r="J48" s="12"/>
    </row>
    <row r="49" spans="7:10" x14ac:dyDescent="0.25">
      <c r="G49" t="s">
        <v>41</v>
      </c>
      <c r="H49">
        <v>68.67</v>
      </c>
      <c r="J49" s="12"/>
    </row>
    <row r="50" spans="7:10" x14ac:dyDescent="0.25">
      <c r="J50" s="12"/>
    </row>
    <row r="51" spans="7:10" x14ac:dyDescent="0.25">
      <c r="G51" t="s">
        <v>24</v>
      </c>
      <c r="H51" s="6">
        <f>H46-1</f>
        <v>14</v>
      </c>
      <c r="J51" s="12"/>
    </row>
    <row r="52" spans="7:10" x14ac:dyDescent="0.25">
      <c r="J52" s="12"/>
    </row>
    <row r="53" spans="7:10" x14ac:dyDescent="0.25">
      <c r="G53" t="s">
        <v>42</v>
      </c>
      <c r="H53" s="15">
        <f>(H47-H49)/(H48/SQRT(H46))</f>
        <v>-1.3321098429549032</v>
      </c>
      <c r="J53" s="12"/>
    </row>
    <row r="54" spans="7:10" x14ac:dyDescent="0.25">
      <c r="J54" s="12"/>
    </row>
    <row r="55" spans="7:10" x14ac:dyDescent="0.25">
      <c r="J55" s="12"/>
    </row>
    <row r="56" spans="7:10" x14ac:dyDescent="0.25">
      <c r="G56" s="2" t="s">
        <v>43</v>
      </c>
      <c r="J56" s="12"/>
    </row>
    <row r="57" spans="7:10" x14ac:dyDescent="0.25">
      <c r="G57" t="s">
        <v>49</v>
      </c>
      <c r="H57" s="16">
        <f>-TINV(0.05,H51)</f>
        <v>-2.1447866879178044</v>
      </c>
      <c r="I57" s="16">
        <f>TINV(0.05,H51)</f>
        <v>2.1447866879178044</v>
      </c>
      <c r="J57" s="12"/>
    </row>
    <row r="58" spans="7:10" x14ac:dyDescent="0.25">
      <c r="J58" s="12"/>
    </row>
    <row r="59" spans="7:10" x14ac:dyDescent="0.25">
      <c r="G59" t="s">
        <v>45</v>
      </c>
      <c r="H59" s="17">
        <f>TDIST(ABS(H53),H51,2)</f>
        <v>0.2041039646138601</v>
      </c>
      <c r="J59" s="12"/>
    </row>
    <row r="60" spans="7:10" x14ac:dyDescent="0.25">
      <c r="J60" s="12"/>
    </row>
    <row r="61" spans="7:10" x14ac:dyDescent="0.25">
      <c r="G61" s="2" t="s">
        <v>46</v>
      </c>
      <c r="J61" s="12"/>
    </row>
    <row r="69" spans="7:10" ht="15.75" x14ac:dyDescent="0.25">
      <c r="G69" s="18" t="s">
        <v>50</v>
      </c>
    </row>
    <row r="70" spans="7:10" x14ac:dyDescent="0.25">
      <c r="G70" s="2" t="s">
        <v>35</v>
      </c>
      <c r="J70" s="12"/>
    </row>
    <row r="71" spans="7:10" ht="18" x14ac:dyDescent="0.35">
      <c r="G71" t="s">
        <v>52</v>
      </c>
      <c r="J71" s="12"/>
    </row>
    <row r="72" spans="7:10" ht="18" x14ac:dyDescent="0.35">
      <c r="G72" t="s">
        <v>51</v>
      </c>
      <c r="J72" s="12"/>
    </row>
    <row r="73" spans="7:10" x14ac:dyDescent="0.25">
      <c r="J73" s="12"/>
    </row>
    <row r="74" spans="7:10" x14ac:dyDescent="0.25">
      <c r="G74" s="2" t="s">
        <v>36</v>
      </c>
      <c r="J74" s="12"/>
    </row>
    <row r="75" spans="7:10" x14ac:dyDescent="0.25">
      <c r="G75" s="13" t="s">
        <v>37</v>
      </c>
      <c r="J75" s="12"/>
    </row>
    <row r="76" spans="7:10" x14ac:dyDescent="0.25">
      <c r="J76" s="12"/>
    </row>
    <row r="77" spans="7:10" x14ac:dyDescent="0.25">
      <c r="G77" s="2" t="s">
        <v>38</v>
      </c>
      <c r="J77" s="12"/>
    </row>
    <row r="78" spans="7:10" x14ac:dyDescent="0.25">
      <c r="G78" t="s">
        <v>39</v>
      </c>
      <c r="H78">
        <f>COUNT($D$3:$D$17)</f>
        <v>15</v>
      </c>
      <c r="J78" s="12"/>
    </row>
    <row r="79" spans="7:10" x14ac:dyDescent="0.25">
      <c r="G79" t="s">
        <v>20</v>
      </c>
      <c r="H79" s="1">
        <f>AVERAGE($D$3:$D$17)</f>
        <v>64.660666666666685</v>
      </c>
      <c r="J79" s="12"/>
    </row>
    <row r="80" spans="7:10" x14ac:dyDescent="0.25">
      <c r="G80" s="14" t="s">
        <v>40</v>
      </c>
      <c r="H80" s="1">
        <f>_xlfn.STDEV.S($D$3:$D$17)</f>
        <v>11.656757369909988</v>
      </c>
      <c r="J80" s="12"/>
    </row>
    <row r="81" spans="7:10" x14ac:dyDescent="0.25">
      <c r="G81" t="s">
        <v>41</v>
      </c>
      <c r="H81">
        <v>68.67</v>
      </c>
      <c r="J81" s="12"/>
    </row>
    <row r="82" spans="7:10" x14ac:dyDescent="0.25">
      <c r="J82" s="12"/>
    </row>
    <row r="83" spans="7:10" x14ac:dyDescent="0.25">
      <c r="G83" t="s">
        <v>24</v>
      </c>
      <c r="H83" s="6">
        <f>H78-1</f>
        <v>14</v>
      </c>
      <c r="J83" s="12"/>
    </row>
    <row r="84" spans="7:10" x14ac:dyDescent="0.25">
      <c r="J84" s="12"/>
    </row>
    <row r="85" spans="7:10" x14ac:dyDescent="0.25">
      <c r="G85" t="s">
        <v>42</v>
      </c>
      <c r="H85" s="15">
        <f>(H79-H81)/(H80/SQRT(H78))</f>
        <v>-1.3321098429549032</v>
      </c>
      <c r="J85" s="12"/>
    </row>
    <row r="86" spans="7:10" x14ac:dyDescent="0.25">
      <c r="J86" s="12"/>
    </row>
    <row r="87" spans="7:10" x14ac:dyDescent="0.25">
      <c r="J87" s="12"/>
    </row>
    <row r="88" spans="7:10" x14ac:dyDescent="0.25">
      <c r="G88" s="2" t="s">
        <v>43</v>
      </c>
      <c r="J88" s="12"/>
    </row>
    <row r="89" spans="7:10" x14ac:dyDescent="0.25">
      <c r="G89" t="s">
        <v>44</v>
      </c>
      <c r="H89" s="16">
        <f>-TINV(0.1,H83)</f>
        <v>-1.7613101357748921</v>
      </c>
      <c r="J89" s="12"/>
    </row>
    <row r="90" spans="7:10" x14ac:dyDescent="0.25">
      <c r="J90" s="12"/>
    </row>
    <row r="91" spans="7:10" x14ac:dyDescent="0.25">
      <c r="G91" t="s">
        <v>45</v>
      </c>
      <c r="H91" s="17">
        <f>TDIST(ABS(H85),H83,1)</f>
        <v>0.10205198230693005</v>
      </c>
      <c r="J91" s="12"/>
    </row>
    <row r="92" spans="7:10" x14ac:dyDescent="0.25">
      <c r="J92" s="12"/>
    </row>
    <row r="93" spans="7:10" x14ac:dyDescent="0.25">
      <c r="G93" s="2" t="s">
        <v>46</v>
      </c>
      <c r="J93" s="12"/>
    </row>
    <row r="94" spans="7:10" x14ac:dyDescent="0.25">
      <c r="J94" s="12"/>
    </row>
    <row r="95" spans="7:10" x14ac:dyDescent="0.25">
      <c r="J95" s="12"/>
    </row>
    <row r="96" spans="7:10" x14ac:dyDescent="0.25">
      <c r="J96" s="12"/>
    </row>
    <row r="97" spans="10:10" x14ac:dyDescent="0.25">
      <c r="J97" s="12"/>
    </row>
    <row r="98" spans="10:10" x14ac:dyDescent="0.25">
      <c r="J98" s="12"/>
    </row>
    <row r="99" spans="10:10" x14ac:dyDescent="0.25">
      <c r="J99" s="12"/>
    </row>
    <row r="100" spans="10:10" x14ac:dyDescent="0.25">
      <c r="J100" s="12"/>
    </row>
    <row r="101" spans="10:10" x14ac:dyDescent="0.25">
      <c r="J101" s="12"/>
    </row>
    <row r="102" spans="10:10" x14ac:dyDescent="0.25">
      <c r="J102" s="12"/>
    </row>
    <row r="103" spans="10:10" x14ac:dyDescent="0.25">
      <c r="J103" s="12"/>
    </row>
    <row r="104" spans="10:10" x14ac:dyDescent="0.25">
      <c r="J104" s="12"/>
    </row>
    <row r="105" spans="10:10" x14ac:dyDescent="0.25">
      <c r="J105" s="12"/>
    </row>
    <row r="106" spans="10:10" x14ac:dyDescent="0.25">
      <c r="J106" s="12"/>
    </row>
    <row r="107" spans="10:10" x14ac:dyDescent="0.25">
      <c r="J107" s="12"/>
    </row>
    <row r="108" spans="10:10" x14ac:dyDescent="0.25">
      <c r="J108" s="12"/>
    </row>
    <row r="109" spans="10:10" x14ac:dyDescent="0.25">
      <c r="J109" s="12"/>
    </row>
    <row r="110" spans="10:10" x14ac:dyDescent="0.25">
      <c r="J110" s="12"/>
    </row>
    <row r="111" spans="10:10" x14ac:dyDescent="0.25">
      <c r="J111" s="12"/>
    </row>
    <row r="112" spans="10:10" x14ac:dyDescent="0.25">
      <c r="J112" s="12"/>
    </row>
    <row r="113" spans="10:10" x14ac:dyDescent="0.25">
      <c r="J113" s="12"/>
    </row>
    <row r="114" spans="10:10" x14ac:dyDescent="0.25">
      <c r="J114" s="12"/>
    </row>
    <row r="115" spans="10:10" x14ac:dyDescent="0.25">
      <c r="J115" s="12"/>
    </row>
    <row r="116" spans="10:10" x14ac:dyDescent="0.25">
      <c r="J116" s="12"/>
    </row>
    <row r="117" spans="10:10" x14ac:dyDescent="0.25">
      <c r="J117" s="12"/>
    </row>
    <row r="118" spans="10:10" x14ac:dyDescent="0.25">
      <c r="J118" s="12"/>
    </row>
    <row r="119" spans="10:10" x14ac:dyDescent="0.25">
      <c r="J119" s="12"/>
    </row>
    <row r="120" spans="10:10" x14ac:dyDescent="0.25">
      <c r="J120" s="12"/>
    </row>
    <row r="121" spans="10:10" x14ac:dyDescent="0.25">
      <c r="J121" s="12"/>
    </row>
    <row r="122" spans="10:10" x14ac:dyDescent="0.25">
      <c r="J122" s="12"/>
    </row>
    <row r="123" spans="10:10" x14ac:dyDescent="0.25">
      <c r="J123" s="12"/>
    </row>
    <row r="124" spans="10:10" x14ac:dyDescent="0.25">
      <c r="J124" s="12"/>
    </row>
    <row r="125" spans="10:10" x14ac:dyDescent="0.25">
      <c r="J125" s="12"/>
    </row>
    <row r="126" spans="10:10" x14ac:dyDescent="0.25">
      <c r="J126" s="12"/>
    </row>
    <row r="127" spans="10:10" x14ac:dyDescent="0.25">
      <c r="J127" s="12"/>
    </row>
  </sheetData>
  <sortState ref="D1:D17">
    <sortCondition ref="D1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DRTC - 2</dc:creator>
  <cp:lastModifiedBy>Elvin</cp:lastModifiedBy>
  <dcterms:created xsi:type="dcterms:W3CDTF">2018-08-18T19:32:07Z</dcterms:created>
  <dcterms:modified xsi:type="dcterms:W3CDTF">2018-09-08T03:27:30Z</dcterms:modified>
</cp:coreProperties>
</file>